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023\CUENTA PUBLICA 2022 AGUA\INFORMACION PRESUPUESTAL\"/>
    </mc:Choice>
  </mc:AlternateContent>
  <xr:revisionPtr revIDLastSave="0" documentId="8_{B38C5838-367F-4FAC-ABCF-FD20E828A65A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C57" i="6"/>
  <c r="C53" i="6"/>
  <c r="C43" i="6"/>
  <c r="C33" i="6"/>
  <c r="C23" i="6"/>
  <c r="C13" i="6"/>
  <c r="C5" i="6"/>
  <c r="E53" i="6" l="1"/>
  <c r="H53" i="6" s="1"/>
  <c r="H65" i="6"/>
  <c r="E69" i="6"/>
  <c r="H69" i="6" s="1"/>
  <c r="E57" i="6"/>
  <c r="H57" i="6" s="1"/>
  <c r="E43" i="6"/>
  <c r="H43" i="6" s="1"/>
  <c r="E33" i="6"/>
  <c r="H33" i="6" s="1"/>
  <c r="E23" i="6"/>
  <c r="H23" i="6" s="1"/>
  <c r="E13" i="6"/>
  <c r="H13" i="6" s="1"/>
  <c r="G77" i="6"/>
  <c r="F77" i="6"/>
  <c r="E5" i="6"/>
  <c r="D77" i="6"/>
  <c r="C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77" i="6" l="1"/>
  <c r="H5" i="6"/>
  <c r="H77" i="6" s="1"/>
  <c r="E37" i="5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<sst xmlns="http://schemas.openxmlformats.org/spreadsheetml/2006/main" count="203" uniqueCount="142">
  <si>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</si>
  <si>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</si>
  <si>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</si>
  <si>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</si>
  <si>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</si>
  <si>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</si>
  <si>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</si>
  <si>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</si>
  <si>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</si>
  <si>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</si>
  <si>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</si>
  <si>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</si>
  <si>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</si>
  <si>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</si>
  <si>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</si>
  <si>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</si>
  <si>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</si>
  <si>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</si>
  <si>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</si>
  <si>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</si>
  <si>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</si>
  <si>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</si>
  <si>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</si>
  <si>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</si>
  <si>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</si>
  <si>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</si>
  <si>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</si>
  <si>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</si>
  <si>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</si>
  <si>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</si>
  <si>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</si>
  <si>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</si>
  <si>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</si>
  <si>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</si>
  <si>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</si>
  <si>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</si>
  <si>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</si>
  <si>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</si>
  <si>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</si>
  <si>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</si>
  <si>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</si>
  <si>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</si>
  <si>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</si>
  <si>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</si>
  <si>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</si>
  <si>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</si>
  <si>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</si>
  <si>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</si>
  <si>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</si>
  <si>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</si>
  <si>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</si>
  <si>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</si>
  <si>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</si>
  <si>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</si>
  <si>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</si>
  <si>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</si>
  <si>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</si>
  <si>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</si>
  <si>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</si>
  <si>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</si>
  <si>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</si>
  <si>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</si>
  <si>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</si>
  <si>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</si>
  <si>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</si>
  <si>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</si>
  <si>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</si>
  <si>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</si>
  <si>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</si>
  <si>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</si>
  <si>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</si>
  <si>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</si>
  <si>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</si>
  <si>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</si>
  <si>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</si>
  <si>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</si>
  <si>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</si>
  <si>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</si>
  <si>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</si>
  <si>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</si>
  <si>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</si>
  <si>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</si>
  <si>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</si>
  <si>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</si>
  <si>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</si>
  <si>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</si>
  <si>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</si>
  <si>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</si>
  <si>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</si>
  <si>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</si>
  <si>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</si>
  <si>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</si>
  <si>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</si>
  <si>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</si>
  <si>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</si>
  <si>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</si>
  <si>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</si>
  <si>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</si>
  <si>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</si>
  <si>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</si>
  <si>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</si>
  <si>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</si>
  <si>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</si>
  <si>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</si>
  <si>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</si>
  <si>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</si>
  <si>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</si>
  <si>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</si>
  <si>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</si>
  <si>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</si>
  <si>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</si>
  <si>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</si>
  <si>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</si>
  <si>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</si>
  <si>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</si>
  <si>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</si>
  <si>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</si>
  <si>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</si>
  <si>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</si>
  <si>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</si>
  <si>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</si>
  <si>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</si>
  <si>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</si>
  <si>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</si>
  <si>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</si>
  <si>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</si>
  <si>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</si>
  <si>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</si>
  <si>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</si>
  <si>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</si>
  <si>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</si>
  <si>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</si>
  <si>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</si>
  <si>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</si>
  <si>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</si>
  <si>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Sistema Municipal de Agua Potable y Alcantarillado de Santiago Maravatío, Guanajuato.
Estado Analítico del Ejercicio del Presupuesto de Egresos
Clasificación por Objeto del Gasto (Capítulo y Concepto)
Del 1 de Enero al 31 de Diciembre de 2022</t>
  </si>
  <si>
    <t>Sistema Municipal de Agua Potable y Alcantarillado de Santiago Maravatío, Guanajuato.
Estado Analítico del Ejercicio del Presupuesto de Egresos
Clasificación Económica (por Tipo de Gasto)
Del 1 de Enero al 31 de Diciembre de 2022</t>
  </si>
  <si>
    <t>31120-0101 AGUA POTABLE SANTIAGO MARAVAT</t>
  </si>
  <si>
    <t>Sistema Municipal de Agua Potable y Alcantarillado de Santiago Maravatío, Guanajuato.
Estado Analítico del Ejercicio del Presupuesto de Egresos
Clasificación Administrativa
Del 1 de Enero al 31 de Diciembre de 2022</t>
  </si>
  <si>
    <t>Sistema Municipal de Agua Potable y Alcantarillado de Santiago Maravatío, Guanajuato.
Estado Analítico del Ejercicio del Presupuesto de Egresos
Clasificación Administrativa (Poderes)
Del 1 de Enero al 31 de Diciembre de 2022</t>
  </si>
  <si>
    <t>Sistema Municipal de Agua Potable y Alcantarillado de Santiago Maravatío, Guanajuato.
Estado Analítico del Ejercicio del Presupuesto de Egresos
Clasificación Administrativa (Sector Paraestatal)
Del 1 de Enero al 31 de Diciembre de 2022</t>
  </si>
  <si>
    <t>Sistema Municipal de Agua Potable y Alcantarillado de Santiago Maravatío, Guanajuato.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</si>
</sst>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G10" sqref="G10"/>
    </sheetView>
  </sheetViews>
  <sheetFormatPr baseColWidth="10" defaultColWidth="12" defaultRowHeight="10.199999999999999" x14ac:dyDescent="0.2"/>
  <cols>
    <col min="1" max="1" width="1.42578125" style="1" customWidth="1"/>
    <col min="2" max="2" width="63.85546875" style="1" customWidth="1"/>
    <col min="3" max="3" width="15.7109375" style="1" customWidth="1"/>
    <col min="4" max="4" width="16.140625" style="1" customWidth="1"/>
    <col min="5" max="6" width="15.7109375" style="1" customWidth="1"/>
    <col min="7" max="7" width="15.42578125" style="1" customWidth="1"/>
    <col min="8" max="8" width="16.5703125" style="1" customWidth="1"/>
    <col min="9" max="16384" width="12" style="1"/>
  </cols>
  <sheetData>
    <row r="1" spans="1:8" ht="50.1" customHeight="1" x14ac:dyDescent="0.2">
      <c r="A1" s="41" t="s">
        <v>135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9" t="s">
        <v>64</v>
      </c>
      <c r="B5" s="6"/>
      <c r="C5" s="34">
        <f>SUM(C6:C12)</f>
        <v>971517.72</v>
      </c>
      <c r="D5" s="34">
        <f>SUM(D6:D12)</f>
        <v>365273.13</v>
      </c>
      <c r="E5" s="34">
        <f>C5+D5</f>
        <v>1336790.8500000001</v>
      </c>
      <c r="F5" s="34">
        <f>SUM(F6:F12)</f>
        <v>1089068.21</v>
      </c>
      <c r="G5" s="34">
        <f>SUM(G6:G12)</f>
        <v>1089068.21</v>
      </c>
      <c r="H5" s="34">
        <f>E5-F5</f>
        <v>247722.64000000013</v>
      </c>
    </row>
    <row r="6" spans="1:8" x14ac:dyDescent="0.2">
      <c r="A6" s="28">
        <v>1100</v>
      </c>
      <c r="B6" s="10" t="s">
        <v>73</v>
      </c>
      <c r="C6" s="12">
        <v>711145.04</v>
      </c>
      <c r="D6" s="12">
        <v>55201.2</v>
      </c>
      <c r="E6" s="12">
        <f t="shared" ref="E6:E69" si="0">C6+D6</f>
        <v>766346.23999999999</v>
      </c>
      <c r="F6" s="12">
        <v>683749.97</v>
      </c>
      <c r="G6" s="12">
        <v>683749.97</v>
      </c>
      <c r="H6" s="12">
        <f t="shared" ref="H6:H69" si="1">E6-F6</f>
        <v>82596.270000000019</v>
      </c>
    </row>
    <row r="7" spans="1:8" x14ac:dyDescent="0.2">
      <c r="A7" s="28">
        <v>1200</v>
      </c>
      <c r="B7" s="10" t="s">
        <v>74</v>
      </c>
      <c r="C7" s="12">
        <v>149115.23000000001</v>
      </c>
      <c r="D7" s="12">
        <v>5331.28</v>
      </c>
      <c r="E7" s="12">
        <f t="shared" si="0"/>
        <v>154446.51</v>
      </c>
      <c r="F7" s="12">
        <v>90208.86</v>
      </c>
      <c r="G7" s="12">
        <v>90208.86</v>
      </c>
      <c r="H7" s="12">
        <f t="shared" si="1"/>
        <v>64237.650000000009</v>
      </c>
    </row>
    <row r="8" spans="1:8" x14ac:dyDescent="0.2">
      <c r="A8" s="28">
        <v>1300</v>
      </c>
      <c r="B8" s="10" t="s">
        <v>75</v>
      </c>
      <c r="C8" s="12">
        <v>110257.45</v>
      </c>
      <c r="D8" s="12">
        <v>64407.23</v>
      </c>
      <c r="E8" s="12">
        <f t="shared" si="0"/>
        <v>174664.68</v>
      </c>
      <c r="F8" s="12">
        <v>74775.960000000006</v>
      </c>
      <c r="G8" s="12">
        <v>74775.960000000006</v>
      </c>
      <c r="H8" s="12">
        <f t="shared" si="1"/>
        <v>99888.719999999987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76</v>
      </c>
      <c r="C10" s="12">
        <v>1000</v>
      </c>
      <c r="D10" s="12">
        <v>240333.42</v>
      </c>
      <c r="E10" s="12">
        <f t="shared" si="0"/>
        <v>241333.42</v>
      </c>
      <c r="F10" s="12">
        <v>240333.42</v>
      </c>
      <c r="G10" s="12">
        <v>240333.42</v>
      </c>
      <c r="H10" s="12">
        <f t="shared" si="1"/>
        <v>1000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77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65</v>
      </c>
      <c r="B13" s="6"/>
      <c r="C13" s="35">
        <f>SUM(C14:C22)</f>
        <v>328905.65000000002</v>
      </c>
      <c r="D13" s="35">
        <f>SUM(D14:D22)</f>
        <v>70615</v>
      </c>
      <c r="E13" s="35">
        <f t="shared" si="0"/>
        <v>399520.65</v>
      </c>
      <c r="F13" s="35">
        <f>SUM(F14:F22)</f>
        <v>264553.86</v>
      </c>
      <c r="G13" s="35">
        <f>SUM(G14:G22)</f>
        <v>278614.09000000003</v>
      </c>
      <c r="H13" s="35">
        <f t="shared" si="1"/>
        <v>134966.79000000004</v>
      </c>
    </row>
    <row r="14" spans="1:8" x14ac:dyDescent="0.2">
      <c r="A14" s="28">
        <v>2100</v>
      </c>
      <c r="B14" s="10" t="s">
        <v>78</v>
      </c>
      <c r="C14" s="12">
        <v>48905.65</v>
      </c>
      <c r="D14" s="12">
        <v>5750</v>
      </c>
      <c r="E14" s="12">
        <f t="shared" si="0"/>
        <v>54655.65</v>
      </c>
      <c r="F14" s="12">
        <v>35862.81</v>
      </c>
      <c r="G14" s="12">
        <v>35862.81</v>
      </c>
      <c r="H14" s="12">
        <f t="shared" si="1"/>
        <v>18792.840000000004</v>
      </c>
    </row>
    <row r="15" spans="1:8" x14ac:dyDescent="0.2">
      <c r="A15" s="28">
        <v>2200</v>
      </c>
      <c r="B15" s="10" t="s">
        <v>79</v>
      </c>
      <c r="C15" s="12">
        <v>10000</v>
      </c>
      <c r="D15" s="12">
        <v>0</v>
      </c>
      <c r="E15" s="12">
        <f t="shared" si="0"/>
        <v>10000</v>
      </c>
      <c r="F15" s="12">
        <v>0</v>
      </c>
      <c r="G15" s="12">
        <v>0</v>
      </c>
      <c r="H15" s="12">
        <f t="shared" si="1"/>
        <v>10000</v>
      </c>
    </row>
    <row r="16" spans="1:8" x14ac:dyDescent="0.2">
      <c r="A16" s="28">
        <v>2300</v>
      </c>
      <c r="B16" s="10" t="s">
        <v>80</v>
      </c>
      <c r="C16" s="12">
        <v>80000</v>
      </c>
      <c r="D16" s="12">
        <v>19865</v>
      </c>
      <c r="E16" s="12">
        <f t="shared" si="0"/>
        <v>99865</v>
      </c>
      <c r="F16" s="12">
        <v>84989.2</v>
      </c>
      <c r="G16" s="12">
        <v>84989.2</v>
      </c>
      <c r="H16" s="12">
        <f t="shared" si="1"/>
        <v>14875.800000000003</v>
      </c>
    </row>
    <row r="17" spans="1:8" x14ac:dyDescent="0.2">
      <c r="A17" s="28">
        <v>2400</v>
      </c>
      <c r="B17" s="10" t="s">
        <v>81</v>
      </c>
      <c r="C17" s="12">
        <v>0</v>
      </c>
      <c r="D17" s="12">
        <v>45000</v>
      </c>
      <c r="E17" s="12">
        <f t="shared" si="0"/>
        <v>45000</v>
      </c>
      <c r="F17" s="12">
        <v>2215.64</v>
      </c>
      <c r="G17" s="12">
        <v>16275.87</v>
      </c>
      <c r="H17" s="12">
        <f t="shared" si="1"/>
        <v>42784.36</v>
      </c>
    </row>
    <row r="18" spans="1:8" x14ac:dyDescent="0.2">
      <c r="A18" s="28">
        <v>2500</v>
      </c>
      <c r="B18" s="10" t="s">
        <v>82</v>
      </c>
      <c r="C18" s="12">
        <v>15000</v>
      </c>
      <c r="D18" s="12">
        <v>0</v>
      </c>
      <c r="E18" s="12">
        <f t="shared" si="0"/>
        <v>15000</v>
      </c>
      <c r="F18" s="12">
        <v>7647.27</v>
      </c>
      <c r="G18" s="12">
        <v>7647.27</v>
      </c>
      <c r="H18" s="12">
        <f t="shared" si="1"/>
        <v>7352.73</v>
      </c>
    </row>
    <row r="19" spans="1:8" x14ac:dyDescent="0.2">
      <c r="A19" s="28">
        <v>2600</v>
      </c>
      <c r="B19" s="10" t="s">
        <v>83</v>
      </c>
      <c r="C19" s="12">
        <v>60000</v>
      </c>
      <c r="D19" s="12">
        <v>0</v>
      </c>
      <c r="E19" s="12">
        <f t="shared" si="0"/>
        <v>60000</v>
      </c>
      <c r="F19" s="12">
        <v>50942.98</v>
      </c>
      <c r="G19" s="12">
        <v>50942.98</v>
      </c>
      <c r="H19" s="12">
        <f t="shared" si="1"/>
        <v>9057.0199999999968</v>
      </c>
    </row>
    <row r="20" spans="1:8" x14ac:dyDescent="0.2">
      <c r="A20" s="28">
        <v>2700</v>
      </c>
      <c r="B20" s="10" t="s">
        <v>84</v>
      </c>
      <c r="C20" s="12">
        <v>10000</v>
      </c>
      <c r="D20" s="12">
        <v>0</v>
      </c>
      <c r="E20" s="12">
        <f t="shared" si="0"/>
        <v>10000</v>
      </c>
      <c r="F20" s="12">
        <v>2197.42</v>
      </c>
      <c r="G20" s="12">
        <v>2197.42</v>
      </c>
      <c r="H20" s="12">
        <f t="shared" si="1"/>
        <v>7802.58</v>
      </c>
    </row>
    <row r="21" spans="1:8" x14ac:dyDescent="0.2">
      <c r="A21" s="28">
        <v>2800</v>
      </c>
      <c r="B21" s="10" t="s">
        <v>85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86</v>
      </c>
      <c r="C22" s="12">
        <v>105000</v>
      </c>
      <c r="D22" s="12">
        <v>0</v>
      </c>
      <c r="E22" s="12">
        <f t="shared" si="0"/>
        <v>105000</v>
      </c>
      <c r="F22" s="12">
        <v>80698.539999999994</v>
      </c>
      <c r="G22" s="12">
        <v>80698.539999999994</v>
      </c>
      <c r="H22" s="12">
        <f t="shared" si="1"/>
        <v>24301.460000000006</v>
      </c>
    </row>
    <row r="23" spans="1:8" x14ac:dyDescent="0.2">
      <c r="A23" s="29" t="s">
        <v>66</v>
      </c>
      <c r="B23" s="6"/>
      <c r="C23" s="35">
        <f>SUM(C24:C32)</f>
        <v>1352521.91</v>
      </c>
      <c r="D23" s="35">
        <f>SUM(D24:D32)</f>
        <v>133236.72</v>
      </c>
      <c r="E23" s="35">
        <f t="shared" si="0"/>
        <v>1485758.63</v>
      </c>
      <c r="F23" s="35">
        <f>SUM(F24:F32)</f>
        <v>955997.86</v>
      </c>
      <c r="G23" s="35">
        <f>SUM(G24:G32)</f>
        <v>955997.86</v>
      </c>
      <c r="H23" s="35">
        <f t="shared" si="1"/>
        <v>529760.7699999999</v>
      </c>
    </row>
    <row r="24" spans="1:8" x14ac:dyDescent="0.2">
      <c r="A24" s="28">
        <v>3100</v>
      </c>
      <c r="B24" s="10" t="s">
        <v>87</v>
      </c>
      <c r="C24" s="12">
        <v>1002103</v>
      </c>
      <c r="D24" s="12">
        <v>99235.72</v>
      </c>
      <c r="E24" s="12">
        <f t="shared" si="0"/>
        <v>1101338.72</v>
      </c>
      <c r="F24" s="12">
        <v>660611.35</v>
      </c>
      <c r="G24" s="12">
        <v>660611.35</v>
      </c>
      <c r="H24" s="12">
        <f t="shared" si="1"/>
        <v>440727.37</v>
      </c>
    </row>
    <row r="25" spans="1:8" x14ac:dyDescent="0.2">
      <c r="A25" s="28">
        <v>3200</v>
      </c>
      <c r="B25" s="10" t="s">
        <v>88</v>
      </c>
      <c r="C25" s="12">
        <v>10000</v>
      </c>
      <c r="D25" s="12">
        <v>0</v>
      </c>
      <c r="E25" s="12">
        <f t="shared" si="0"/>
        <v>10000</v>
      </c>
      <c r="F25" s="12">
        <v>0</v>
      </c>
      <c r="G25" s="12">
        <v>0</v>
      </c>
      <c r="H25" s="12">
        <f t="shared" si="1"/>
        <v>10000</v>
      </c>
    </row>
    <row r="26" spans="1:8" x14ac:dyDescent="0.2">
      <c r="A26" s="28">
        <v>3300</v>
      </c>
      <c r="B26" s="10" t="s">
        <v>89</v>
      </c>
      <c r="C26" s="12">
        <v>60425</v>
      </c>
      <c r="D26" s="12">
        <v>0</v>
      </c>
      <c r="E26" s="12">
        <f t="shared" si="0"/>
        <v>60425</v>
      </c>
      <c r="F26" s="12">
        <v>52642.239999999998</v>
      </c>
      <c r="G26" s="12">
        <v>52642.239999999998</v>
      </c>
      <c r="H26" s="12">
        <f t="shared" si="1"/>
        <v>7782.760000000002</v>
      </c>
    </row>
    <row r="27" spans="1:8" x14ac:dyDescent="0.2">
      <c r="A27" s="28">
        <v>3400</v>
      </c>
      <c r="B27" s="10" t="s">
        <v>90</v>
      </c>
      <c r="C27" s="12">
        <v>8400</v>
      </c>
      <c r="D27" s="12">
        <v>0</v>
      </c>
      <c r="E27" s="12">
        <f t="shared" si="0"/>
        <v>8400</v>
      </c>
      <c r="F27" s="12">
        <v>2139.21</v>
      </c>
      <c r="G27" s="12">
        <v>2139.21</v>
      </c>
      <c r="H27" s="12">
        <f t="shared" si="1"/>
        <v>6260.79</v>
      </c>
    </row>
    <row r="28" spans="1:8" x14ac:dyDescent="0.2">
      <c r="A28" s="28">
        <v>3500</v>
      </c>
      <c r="B28" s="10" t="s">
        <v>91</v>
      </c>
      <c r="C28" s="12">
        <v>21000</v>
      </c>
      <c r="D28" s="12">
        <v>0</v>
      </c>
      <c r="E28" s="12">
        <f t="shared" si="0"/>
        <v>21000</v>
      </c>
      <c r="F28" s="12">
        <v>0</v>
      </c>
      <c r="G28" s="12">
        <v>0</v>
      </c>
      <c r="H28" s="12">
        <f t="shared" si="1"/>
        <v>21000</v>
      </c>
    </row>
    <row r="29" spans="1:8" x14ac:dyDescent="0.2">
      <c r="A29" s="28">
        <v>3600</v>
      </c>
      <c r="B29" s="10" t="s">
        <v>92</v>
      </c>
      <c r="C29" s="12">
        <v>0</v>
      </c>
      <c r="D29" s="12">
        <v>0</v>
      </c>
      <c r="E29" s="12">
        <f t="shared" si="0"/>
        <v>0</v>
      </c>
      <c r="F29" s="12">
        <v>0</v>
      </c>
      <c r="G29" s="12">
        <v>0</v>
      </c>
      <c r="H29" s="12">
        <f t="shared" si="1"/>
        <v>0</v>
      </c>
    </row>
    <row r="30" spans="1:8" x14ac:dyDescent="0.2">
      <c r="A30" s="28">
        <v>3700</v>
      </c>
      <c r="B30" s="10" t="s">
        <v>93</v>
      </c>
      <c r="C30" s="12">
        <v>15000</v>
      </c>
      <c r="D30" s="12">
        <v>0</v>
      </c>
      <c r="E30" s="12">
        <f t="shared" si="0"/>
        <v>15000</v>
      </c>
      <c r="F30" s="12">
        <v>482.06</v>
      </c>
      <c r="G30" s="12">
        <v>482.06</v>
      </c>
      <c r="H30" s="12">
        <f t="shared" si="1"/>
        <v>14517.94</v>
      </c>
    </row>
    <row r="31" spans="1:8" x14ac:dyDescent="0.2">
      <c r="A31" s="28">
        <v>3800</v>
      </c>
      <c r="B31" s="10" t="s">
        <v>94</v>
      </c>
      <c r="C31" s="12">
        <v>12500</v>
      </c>
      <c r="D31" s="12">
        <v>0</v>
      </c>
      <c r="E31" s="12">
        <f t="shared" si="0"/>
        <v>12500</v>
      </c>
      <c r="F31" s="12">
        <v>1300</v>
      </c>
      <c r="G31" s="12">
        <v>1300</v>
      </c>
      <c r="H31" s="12">
        <f t="shared" si="1"/>
        <v>11200</v>
      </c>
    </row>
    <row r="32" spans="1:8" x14ac:dyDescent="0.2">
      <c r="A32" s="28">
        <v>3900</v>
      </c>
      <c r="B32" s="10" t="s">
        <v>18</v>
      </c>
      <c r="C32" s="12">
        <v>223093.91</v>
      </c>
      <c r="D32" s="12">
        <v>34001</v>
      </c>
      <c r="E32" s="12">
        <f t="shared" si="0"/>
        <v>257094.91</v>
      </c>
      <c r="F32" s="12">
        <v>238823</v>
      </c>
      <c r="G32" s="12">
        <v>238823</v>
      </c>
      <c r="H32" s="12">
        <f t="shared" si="1"/>
        <v>18271.910000000003</v>
      </c>
    </row>
    <row r="33" spans="1:8" x14ac:dyDescent="0.2">
      <c r="A33" s="29" t="s">
        <v>67</v>
      </c>
      <c r="B33" s="6"/>
      <c r="C33" s="35">
        <f>SUM(C34:C42)</f>
        <v>50000</v>
      </c>
      <c r="D33" s="35">
        <f>SUM(D34:D42)</f>
        <v>-45000</v>
      </c>
      <c r="E33" s="35">
        <f t="shared" si="0"/>
        <v>5000</v>
      </c>
      <c r="F33" s="35">
        <f>SUM(F34:F42)</f>
        <v>17397.73</v>
      </c>
      <c r="G33" s="35">
        <f>SUM(G34:G42)</f>
        <v>3337.5</v>
      </c>
      <c r="H33" s="35">
        <f t="shared" si="1"/>
        <v>-12397.73</v>
      </c>
    </row>
    <row r="34" spans="1:8" x14ac:dyDescent="0.2">
      <c r="A34" s="28">
        <v>4100</v>
      </c>
      <c r="B34" s="10" t="s">
        <v>95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96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97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98</v>
      </c>
      <c r="C37" s="12">
        <v>50000</v>
      </c>
      <c r="D37" s="12">
        <v>-45000</v>
      </c>
      <c r="E37" s="12">
        <f t="shared" si="0"/>
        <v>5000</v>
      </c>
      <c r="F37" s="12">
        <v>17397.73</v>
      </c>
      <c r="G37" s="12">
        <v>3337.5</v>
      </c>
      <c r="H37" s="12">
        <f t="shared" si="1"/>
        <v>-12397.73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99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100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101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68</v>
      </c>
      <c r="B43" s="6"/>
      <c r="C43" s="35">
        <f>SUM(C44:C52)</f>
        <v>101560</v>
      </c>
      <c r="D43" s="35">
        <f>SUM(D44:D52)</f>
        <v>0</v>
      </c>
      <c r="E43" s="35">
        <f t="shared" si="0"/>
        <v>101560</v>
      </c>
      <c r="F43" s="35">
        <f>SUM(F44:F52)</f>
        <v>63642.239999999998</v>
      </c>
      <c r="G43" s="35">
        <f>SUM(G44:G52)</f>
        <v>63642.239999999998</v>
      </c>
      <c r="H43" s="35">
        <f t="shared" si="1"/>
        <v>37917.760000000002</v>
      </c>
    </row>
    <row r="44" spans="1:8" x14ac:dyDescent="0.2">
      <c r="A44" s="28">
        <v>5100</v>
      </c>
      <c r="B44" s="10" t="s">
        <v>102</v>
      </c>
      <c r="C44" s="12">
        <v>101560</v>
      </c>
      <c r="D44" s="12">
        <v>0</v>
      </c>
      <c r="E44" s="12">
        <f t="shared" si="0"/>
        <v>101560</v>
      </c>
      <c r="F44" s="12">
        <v>63642.239999999998</v>
      </c>
      <c r="G44" s="12">
        <v>63642.239999999998</v>
      </c>
      <c r="H44" s="12">
        <f t="shared" si="1"/>
        <v>37917.760000000002</v>
      </c>
    </row>
    <row r="45" spans="1:8" x14ac:dyDescent="0.2">
      <c r="A45" s="28">
        <v>5200</v>
      </c>
      <c r="B45" s="10" t="s">
        <v>103</v>
      </c>
      <c r="C45" s="12">
        <v>0</v>
      </c>
      <c r="D45" s="12">
        <v>0</v>
      </c>
      <c r="E45" s="12">
        <f t="shared" si="0"/>
        <v>0</v>
      </c>
      <c r="F45" s="12">
        <v>0</v>
      </c>
      <c r="G45" s="12">
        <v>0</v>
      </c>
      <c r="H45" s="12">
        <f t="shared" si="1"/>
        <v>0</v>
      </c>
    </row>
    <row r="46" spans="1:8" x14ac:dyDescent="0.2">
      <c r="A46" s="28">
        <v>5300</v>
      </c>
      <c r="B46" s="10" t="s">
        <v>104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105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106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107</v>
      </c>
      <c r="C49" s="12">
        <v>0</v>
      </c>
      <c r="D49" s="12">
        <v>0</v>
      </c>
      <c r="E49" s="12">
        <f t="shared" si="0"/>
        <v>0</v>
      </c>
      <c r="F49" s="12">
        <v>0</v>
      </c>
      <c r="G49" s="12">
        <v>0</v>
      </c>
      <c r="H49" s="12">
        <f t="shared" si="1"/>
        <v>0</v>
      </c>
    </row>
    <row r="50" spans="1:8" x14ac:dyDescent="0.2">
      <c r="A50" s="28">
        <v>5700</v>
      </c>
      <c r="B50" s="10" t="s">
        <v>108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109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110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69</v>
      </c>
      <c r="B53" s="6"/>
      <c r="C53" s="35">
        <f>SUM(C54:C56)</f>
        <v>0</v>
      </c>
      <c r="D53" s="35">
        <f>SUM(D54:D56)</f>
        <v>0</v>
      </c>
      <c r="E53" s="35">
        <f t="shared" si="0"/>
        <v>0</v>
      </c>
      <c r="F53" s="35">
        <f>SUM(F54:F56)</f>
        <v>0</v>
      </c>
      <c r="G53" s="35">
        <f>SUM(G54:G56)</f>
        <v>0</v>
      </c>
      <c r="H53" s="35">
        <f t="shared" si="1"/>
        <v>0</v>
      </c>
    </row>
    <row r="54" spans="1:8" x14ac:dyDescent="0.2">
      <c r="A54" s="28">
        <v>6100</v>
      </c>
      <c r="B54" s="10" t="s">
        <v>111</v>
      </c>
      <c r="C54" s="12">
        <v>0</v>
      </c>
      <c r="D54" s="12">
        <v>0</v>
      </c>
      <c r="E54" s="12">
        <f t="shared" si="0"/>
        <v>0</v>
      </c>
      <c r="F54" s="12">
        <v>0</v>
      </c>
      <c r="G54" s="12">
        <v>0</v>
      </c>
      <c r="H54" s="12">
        <f t="shared" si="1"/>
        <v>0</v>
      </c>
    </row>
    <row r="55" spans="1:8" x14ac:dyDescent="0.2">
      <c r="A55" s="28">
        <v>6200</v>
      </c>
      <c r="B55" s="10" t="s">
        <v>112</v>
      </c>
      <c r="C55" s="12">
        <v>0</v>
      </c>
      <c r="D55" s="12">
        <v>0</v>
      </c>
      <c r="E55" s="12">
        <f t="shared" si="0"/>
        <v>0</v>
      </c>
      <c r="F55" s="12">
        <v>0</v>
      </c>
      <c r="G55" s="12">
        <v>0</v>
      </c>
      <c r="H55" s="12">
        <f t="shared" si="1"/>
        <v>0</v>
      </c>
    </row>
    <row r="56" spans="1:8" x14ac:dyDescent="0.2">
      <c r="A56" s="28">
        <v>6300</v>
      </c>
      <c r="B56" s="10" t="s">
        <v>113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70</v>
      </c>
      <c r="B57" s="6"/>
      <c r="C57" s="35">
        <f>SUM(C58:C64)</f>
        <v>26494.720000000001</v>
      </c>
      <c r="D57" s="35">
        <f>SUM(D58:D64)</f>
        <v>-26494.720000000001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114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115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116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117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118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119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120</v>
      </c>
      <c r="C64" s="12">
        <v>26494.720000000001</v>
      </c>
      <c r="D64" s="12">
        <v>-26494.720000000001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71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72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121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122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123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124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125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126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127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56</v>
      </c>
      <c r="C77" s="37">
        <f t="shared" ref="C77:H77" si="4">SUM(C5+C13+C23+C33+C43+C53+C57+C65+C69)</f>
        <v>2831000.0000000005</v>
      </c>
      <c r="D77" s="37">
        <f t="shared" si="4"/>
        <v>497630.13</v>
      </c>
      <c r="E77" s="37">
        <f t="shared" si="4"/>
        <v>3328630.13</v>
      </c>
      <c r="F77" s="37">
        <f t="shared" si="4"/>
        <v>2390659.9</v>
      </c>
      <c r="G77" s="37">
        <f t="shared" si="4"/>
        <v>2390659.9000000004</v>
      </c>
      <c r="H77" s="37">
        <f t="shared" si="4"/>
        <v>937970.2300000001</v>
      </c>
    </row>
    <row r="79" spans="1:8" x14ac:dyDescent="0.2">
      <c r="A79" s="1" t="s">
        <v>131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H13" sqref="A1:H13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41" t="s">
        <v>136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5"/>
      <c r="B5" s="13" t="s">
        <v>0</v>
      </c>
      <c r="C5" s="38">
        <v>2729440</v>
      </c>
      <c r="D5" s="38">
        <v>497630.13</v>
      </c>
      <c r="E5" s="38">
        <f>C5+D5</f>
        <v>3227070.13</v>
      </c>
      <c r="F5" s="38">
        <v>2327017.66</v>
      </c>
      <c r="G5" s="38">
        <v>2327017.66</v>
      </c>
      <c r="H5" s="38">
        <f>E5-F5</f>
        <v>900052.46999999974</v>
      </c>
    </row>
    <row r="6" spans="1:8" x14ac:dyDescent="0.2">
      <c r="A6" s="5"/>
      <c r="B6" s="13" t="s">
        <v>1</v>
      </c>
      <c r="C6" s="38">
        <v>101560</v>
      </c>
      <c r="D6" s="38">
        <v>0</v>
      </c>
      <c r="E6" s="38">
        <f>C6+D6</f>
        <v>101560</v>
      </c>
      <c r="F6" s="38">
        <v>63642.239999999998</v>
      </c>
      <c r="G6" s="38">
        <v>63642.239999999998</v>
      </c>
      <c r="H6" s="38">
        <f>E6-F6</f>
        <v>37917.760000000002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56</v>
      </c>
      <c r="C10" s="37">
        <f t="shared" ref="C10:H10" si="0">SUM(C5+C6+C7+C8+C9)</f>
        <v>2831000</v>
      </c>
      <c r="D10" s="37">
        <f t="shared" si="0"/>
        <v>497630.13</v>
      </c>
      <c r="E10" s="37">
        <f t="shared" si="0"/>
        <v>3328630.13</v>
      </c>
      <c r="F10" s="37">
        <f t="shared" si="0"/>
        <v>2390659.9000000004</v>
      </c>
      <c r="G10" s="37">
        <f t="shared" si="0"/>
        <v>2390659.9000000004</v>
      </c>
      <c r="H10" s="37">
        <f t="shared" si="0"/>
        <v>937970.22999999975</v>
      </c>
    </row>
    <row r="12" spans="1:8" x14ac:dyDescent="0.2">
      <c r="A12" s="1" t="s">
        <v>131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51181102362204722" right="0.51181102362204722" top="0.74803149606299213" bottom="0.74803149606299213" header="0.31496062992125984" footer="0.31496062992125984"/>
  <pageSetup paperSize="141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showGridLines="0" topLeftCell="A12" workbookViewId="0">
      <selection sqref="A1:H1"/>
    </sheetView>
  </sheetViews>
  <sheetFormatPr baseColWidth="10" defaultColWidth="12" defaultRowHeight="10.199999999999999" x14ac:dyDescent="0.2"/>
  <cols>
    <col min="1" max="1" width="1.28515625" style="1" customWidth="1"/>
    <col min="2" max="2" width="65.28515625" style="1" customWidth="1"/>
    <col min="3" max="8" width="18.28515625" style="1" customWidth="1"/>
    <col min="9" max="16384" width="12" style="1"/>
  </cols>
  <sheetData>
    <row r="1" spans="1:8" ht="45" customHeight="1" x14ac:dyDescent="0.2">
      <c r="A1" s="41" t="s">
        <v>138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137</v>
      </c>
      <c r="C6" s="12">
        <v>2831000</v>
      </c>
      <c r="D6" s="12">
        <v>497630.13</v>
      </c>
      <c r="E6" s="12">
        <f>C6+D6</f>
        <v>3328630.13</v>
      </c>
      <c r="F6" s="12">
        <v>2390659.9</v>
      </c>
      <c r="G6" s="12">
        <v>2390659.9</v>
      </c>
      <c r="H6" s="12">
        <f>E6-F6</f>
        <v>937970.23</v>
      </c>
    </row>
    <row r="7" spans="1:8" x14ac:dyDescent="0.2">
      <c r="A7" s="4"/>
      <c r="B7" s="15" t="s">
        <v>51</v>
      </c>
      <c r="C7" s="12">
        <v>0</v>
      </c>
      <c r="D7" s="12">
        <v>0</v>
      </c>
      <c r="E7" s="12">
        <f t="shared" ref="E7:E12" si="0">C7+D7</f>
        <v>0</v>
      </c>
      <c r="F7" s="12">
        <v>0</v>
      </c>
      <c r="G7" s="12">
        <v>0</v>
      </c>
      <c r="H7" s="12">
        <f t="shared" ref="H7:H12" si="1">E7-F7</f>
        <v>0</v>
      </c>
    </row>
    <row r="8" spans="1:8" x14ac:dyDescent="0.2">
      <c r="A8" s="4"/>
      <c r="B8" s="15" t="s">
        <v>52</v>
      </c>
      <c r="C8" s="12">
        <v>0</v>
      </c>
      <c r="D8" s="12">
        <v>0</v>
      </c>
      <c r="E8" s="12">
        <f t="shared" si="0"/>
        <v>0</v>
      </c>
      <c r="F8" s="12">
        <v>0</v>
      </c>
      <c r="G8" s="12">
        <v>0</v>
      </c>
      <c r="H8" s="12">
        <f t="shared" si="1"/>
        <v>0</v>
      </c>
    </row>
    <row r="9" spans="1:8" x14ac:dyDescent="0.2">
      <c r="A9" s="4"/>
      <c r="B9" s="15" t="s">
        <v>53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4"/>
      <c r="B10" s="15" t="s">
        <v>133</v>
      </c>
      <c r="C10" s="12">
        <v>0</v>
      </c>
      <c r="D10" s="12">
        <v>0</v>
      </c>
      <c r="E10" s="12">
        <f t="shared" si="0"/>
        <v>0</v>
      </c>
      <c r="F10" s="12">
        <v>0</v>
      </c>
      <c r="G10" s="12">
        <v>0</v>
      </c>
      <c r="H10" s="12">
        <f t="shared" si="1"/>
        <v>0</v>
      </c>
    </row>
    <row r="11" spans="1:8" x14ac:dyDescent="0.2">
      <c r="A11" s="4"/>
      <c r="B11" s="15" t="s">
        <v>54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4"/>
      <c r="B12" s="15" t="s">
        <v>55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56</v>
      </c>
      <c r="C14" s="40">
        <f t="shared" ref="C14:H14" si="2">SUM(C6:C13)</f>
        <v>2831000</v>
      </c>
      <c r="D14" s="40">
        <f t="shared" si="2"/>
        <v>497630.13</v>
      </c>
      <c r="E14" s="40">
        <f t="shared" si="2"/>
        <v>3328630.13</v>
      </c>
      <c r="F14" s="40">
        <f t="shared" si="2"/>
        <v>2390659.9</v>
      </c>
      <c r="G14" s="40">
        <f t="shared" si="2"/>
        <v>2390659.9</v>
      </c>
      <c r="H14" s="40">
        <f t="shared" si="2"/>
        <v>937970.23</v>
      </c>
    </row>
    <row r="17" spans="1:8" ht="45" customHeight="1" x14ac:dyDescent="0.2">
      <c r="A17" s="41" t="s">
        <v>139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57</v>
      </c>
      <c r="B18" s="47"/>
      <c r="C18" s="41" t="s">
        <v>63</v>
      </c>
      <c r="D18" s="42"/>
      <c r="E18" s="42"/>
      <c r="F18" s="42"/>
      <c r="G18" s="43"/>
      <c r="H18" s="44" t="s">
        <v>62</v>
      </c>
    </row>
    <row r="19" spans="1:8" ht="20.399999999999999" x14ac:dyDescent="0.2">
      <c r="A19" s="48"/>
      <c r="B19" s="49"/>
      <c r="C19" s="8" t="s">
        <v>58</v>
      </c>
      <c r="D19" s="8" t="s">
        <v>128</v>
      </c>
      <c r="E19" s="8" t="s">
        <v>59</v>
      </c>
      <c r="F19" s="8" t="s">
        <v>60</v>
      </c>
      <c r="G19" s="8" t="s">
        <v>61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129</v>
      </c>
      <c r="F20" s="9">
        <v>4</v>
      </c>
      <c r="G20" s="9">
        <v>5</v>
      </c>
      <c r="H20" s="9" t="s">
        <v>130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>C22+D22</f>
        <v>0</v>
      </c>
      <c r="F22" s="12">
        <v>0</v>
      </c>
      <c r="G22" s="12">
        <v>0</v>
      </c>
      <c r="H22" s="12">
        <f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>E23-F23</f>
        <v>0</v>
      </c>
    </row>
    <row r="24" spans="1:8" x14ac:dyDescent="0.2">
      <c r="A24" s="4"/>
      <c r="B24" s="2" t="s">
        <v>132</v>
      </c>
      <c r="C24" s="12">
        <v>0</v>
      </c>
      <c r="D24" s="12">
        <v>0</v>
      </c>
      <c r="E24" s="12">
        <f>C24+D24</f>
        <v>0</v>
      </c>
      <c r="F24" s="12">
        <v>0</v>
      </c>
      <c r="G24" s="12">
        <v>0</v>
      </c>
      <c r="H24" s="12">
        <f>E24-F24</f>
        <v>0</v>
      </c>
    </row>
    <row r="25" spans="1:8" x14ac:dyDescent="0.2">
      <c r="A25" s="17"/>
      <c r="B25" s="31" t="s">
        <v>56</v>
      </c>
      <c r="C25" s="40">
        <f t="shared" ref="C25:H25" si="3">SUM(C21:C24)</f>
        <v>0</v>
      </c>
      <c r="D25" s="40">
        <f t="shared" si="3"/>
        <v>0</v>
      </c>
      <c r="E25" s="40">
        <f t="shared" si="3"/>
        <v>0</v>
      </c>
      <c r="F25" s="40">
        <f t="shared" si="3"/>
        <v>0</v>
      </c>
      <c r="G25" s="40">
        <f t="shared" si="3"/>
        <v>0</v>
      </c>
      <c r="H25" s="40">
        <f t="shared" si="3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57</v>
      </c>
      <c r="B29" s="47"/>
      <c r="C29" s="41" t="s">
        <v>63</v>
      </c>
      <c r="D29" s="42"/>
      <c r="E29" s="42"/>
      <c r="F29" s="42"/>
      <c r="G29" s="43"/>
      <c r="H29" s="44" t="s">
        <v>62</v>
      </c>
    </row>
    <row r="30" spans="1:8" ht="20.399999999999999" x14ac:dyDescent="0.2">
      <c r="A30" s="48"/>
      <c r="B30" s="49"/>
      <c r="C30" s="8" t="s">
        <v>58</v>
      </c>
      <c r="D30" s="8" t="s">
        <v>128</v>
      </c>
      <c r="E30" s="8" t="s">
        <v>59</v>
      </c>
      <c r="F30" s="8" t="s">
        <v>60</v>
      </c>
      <c r="G30" s="8" t="s">
        <v>61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129</v>
      </c>
      <c r="F31" s="9">
        <v>4</v>
      </c>
      <c r="G31" s="9">
        <v>5</v>
      </c>
      <c r="H31" s="9" t="s">
        <v>130</v>
      </c>
    </row>
    <row r="32" spans="1:8" ht="20.399999999999999" x14ac:dyDescent="0.2">
      <c r="A32" s="4"/>
      <c r="B32" s="19" t="s">
        <v>12</v>
      </c>
      <c r="C32" s="12">
        <v>2831000</v>
      </c>
      <c r="D32" s="12">
        <v>497630.13</v>
      </c>
      <c r="E32" s="12">
        <f t="shared" ref="E32:E38" si="4">C32+D32</f>
        <v>3328630.13</v>
      </c>
      <c r="F32" s="12">
        <v>2390659.9</v>
      </c>
      <c r="G32" s="12">
        <v>2390659.9</v>
      </c>
      <c r="H32" s="12">
        <f t="shared" ref="H32:H38" si="5">E32-F32</f>
        <v>937970.23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4"/>
        <v>0</v>
      </c>
      <c r="F33" s="12">
        <v>0</v>
      </c>
      <c r="G33" s="12">
        <v>0</v>
      </c>
      <c r="H33" s="12">
        <f t="shared" si="5"/>
        <v>0</v>
      </c>
    </row>
    <row r="34" spans="1:8" ht="20.399999999999999" x14ac:dyDescent="0.2">
      <c r="A34" s="4"/>
      <c r="B34" s="19" t="s">
        <v>13</v>
      </c>
      <c r="C34" s="12">
        <v>0</v>
      </c>
      <c r="D34" s="12">
        <v>0</v>
      </c>
      <c r="E34" s="12">
        <f t="shared" si="4"/>
        <v>0</v>
      </c>
      <c r="F34" s="12">
        <v>0</v>
      </c>
      <c r="G34" s="12">
        <v>0</v>
      </c>
      <c r="H34" s="12">
        <f t="shared" si="5"/>
        <v>0</v>
      </c>
    </row>
    <row r="35" spans="1:8" ht="20.399999999999999" x14ac:dyDescent="0.2">
      <c r="A35" s="4"/>
      <c r="B35" s="19" t="s">
        <v>25</v>
      </c>
      <c r="C35" s="12">
        <v>0</v>
      </c>
      <c r="D35" s="12">
        <v>0</v>
      </c>
      <c r="E35" s="12">
        <f t="shared" si="4"/>
        <v>0</v>
      </c>
      <c r="F35" s="12">
        <v>0</v>
      </c>
      <c r="G35" s="12">
        <v>0</v>
      </c>
      <c r="H35" s="12">
        <f t="shared" si="5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4"/>
        <v>0</v>
      </c>
      <c r="F36" s="12">
        <v>0</v>
      </c>
      <c r="G36" s="12">
        <v>0</v>
      </c>
      <c r="H36" s="12">
        <f t="shared" si="5"/>
        <v>0</v>
      </c>
    </row>
    <row r="37" spans="1:8" ht="20.399999999999999" x14ac:dyDescent="0.2">
      <c r="A37" s="4"/>
      <c r="B37" s="19" t="s">
        <v>33</v>
      </c>
      <c r="C37" s="12">
        <v>0</v>
      </c>
      <c r="D37" s="12">
        <v>0</v>
      </c>
      <c r="E37" s="12">
        <f t="shared" si="4"/>
        <v>0</v>
      </c>
      <c r="F37" s="12">
        <v>0</v>
      </c>
      <c r="G37" s="12">
        <v>0</v>
      </c>
      <c r="H37" s="12">
        <f t="shared" si="5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4"/>
        <v>0</v>
      </c>
      <c r="F38" s="12">
        <v>0</v>
      </c>
      <c r="G38" s="12">
        <v>0</v>
      </c>
      <c r="H38" s="12">
        <f t="shared" si="5"/>
        <v>0</v>
      </c>
    </row>
    <row r="39" spans="1:8" x14ac:dyDescent="0.2">
      <c r="A39" s="17"/>
      <c r="B39" s="31" t="s">
        <v>56</v>
      </c>
      <c r="C39" s="40">
        <f t="shared" ref="C39:H39" si="6">SUM(C32:C38)</f>
        <v>2831000</v>
      </c>
      <c r="D39" s="40">
        <f t="shared" si="6"/>
        <v>497630.13</v>
      </c>
      <c r="E39" s="40">
        <f t="shared" si="6"/>
        <v>3328630.13</v>
      </c>
      <c r="F39" s="40">
        <f t="shared" si="6"/>
        <v>2390659.9</v>
      </c>
      <c r="G39" s="40">
        <f t="shared" si="6"/>
        <v>2390659.9</v>
      </c>
      <c r="H39" s="40">
        <f t="shared" si="6"/>
        <v>937970.23</v>
      </c>
    </row>
    <row r="41" spans="1:8" x14ac:dyDescent="0.2">
      <c r="A41" s="1" t="s">
        <v>131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/>
  <pageMargins left="0.31496062992125984" right="0.31496062992125984" top="0.74803149606299213" bottom="0.74803149606299213" header="0.31496062992125984" footer="0.31496062992125984"/>
  <pageSetup paperSize="141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showGridLines="0" workbookViewId="0">
      <selection activeCell="C25" sqref="C25"/>
    </sheetView>
  </sheetViews>
  <sheetFormatPr baseColWidth="10" defaultColWidth="12" defaultRowHeight="10.199999999999999" x14ac:dyDescent="0.2"/>
  <cols>
    <col min="1" max="1" width="1.28515625" style="3" customWidth="1"/>
    <col min="2" max="2" width="60.140625" style="3" customWidth="1"/>
    <col min="3" max="3" width="14.85546875" style="3" customWidth="1"/>
    <col min="4" max="4" width="17.42578125" style="3" customWidth="1"/>
    <col min="5" max="5" width="16" style="3" customWidth="1"/>
    <col min="6" max="6" width="15.7109375" style="3" customWidth="1"/>
    <col min="7" max="7" width="14.42578125" style="3" customWidth="1"/>
    <col min="8" max="8" width="18.285156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4" t="s">
        <v>15</v>
      </c>
      <c r="B5" s="23"/>
      <c r="C5" s="35">
        <f t="shared" ref="C5:H5" si="0">SUM(C6:C13)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134</v>
      </c>
      <c r="C8" s="12">
        <v>0</v>
      </c>
      <c r="D8" s="12">
        <v>0</v>
      </c>
      <c r="E8" s="12">
        <f t="shared" si="1"/>
        <v>0</v>
      </c>
      <c r="F8" s="12">
        <v>0</v>
      </c>
      <c r="G8" s="12">
        <v>0</v>
      </c>
      <c r="H8" s="12">
        <f t="shared" si="2"/>
        <v>0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2831000</v>
      </c>
      <c r="D14" s="35">
        <f t="shared" si="3"/>
        <v>497630.13</v>
      </c>
      <c r="E14" s="35">
        <f t="shared" si="3"/>
        <v>3328630.13</v>
      </c>
      <c r="F14" s="35">
        <f t="shared" si="3"/>
        <v>2390659.9</v>
      </c>
      <c r="G14" s="35">
        <f t="shared" si="3"/>
        <v>2390659.9</v>
      </c>
      <c r="H14" s="35">
        <f t="shared" si="3"/>
        <v>937970.23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2831000</v>
      </c>
      <c r="D16" s="12">
        <v>497630.13</v>
      </c>
      <c r="E16" s="12">
        <f t="shared" ref="E16:E21" si="5">C16+D16</f>
        <v>3328630.13</v>
      </c>
      <c r="F16" s="12">
        <v>2390659.9</v>
      </c>
      <c r="G16" s="12">
        <v>2390659.9</v>
      </c>
      <c r="H16" s="12">
        <f t="shared" si="4"/>
        <v>937970.23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0</v>
      </c>
      <c r="D19" s="12">
        <v>0</v>
      </c>
      <c r="E19" s="12">
        <f t="shared" si="5"/>
        <v>0</v>
      </c>
      <c r="F19" s="12">
        <v>0</v>
      </c>
      <c r="G19" s="12">
        <v>0</v>
      </c>
      <c r="H19" s="12">
        <f t="shared" si="4"/>
        <v>0</v>
      </c>
    </row>
    <row r="20" spans="1:8" x14ac:dyDescent="0.2">
      <c r="A20" s="22"/>
      <c r="B20" s="25" t="s">
        <v>46</v>
      </c>
      <c r="C20" s="12">
        <v>0</v>
      </c>
      <c r="D20" s="12">
        <v>0</v>
      </c>
      <c r="E20" s="12">
        <f t="shared" si="5"/>
        <v>0</v>
      </c>
      <c r="F20" s="12">
        <v>0</v>
      </c>
      <c r="G20" s="12">
        <v>0</v>
      </c>
      <c r="H20" s="12">
        <f t="shared" si="4"/>
        <v>0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>C34+D34</f>
        <v>0</v>
      </c>
      <c r="F34" s="12">
        <v>0</v>
      </c>
      <c r="G34" s="12">
        <v>0</v>
      </c>
      <c r="H34" s="12">
        <f>E34-F34</f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>C35+D35</f>
        <v>0</v>
      </c>
      <c r="F35" s="12">
        <v>0</v>
      </c>
      <c r="G35" s="12">
        <v>0</v>
      </c>
      <c r="H35" s="12">
        <f>E35-F35</f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>C36+D36</f>
        <v>0</v>
      </c>
      <c r="F36" s="12">
        <v>0</v>
      </c>
      <c r="G36" s="12">
        <v>0</v>
      </c>
      <c r="H36" s="12">
        <f>E36-F36</f>
        <v>0</v>
      </c>
    </row>
    <row r="37" spans="1:8" x14ac:dyDescent="0.2">
      <c r="A37" s="27"/>
      <c r="B37" s="31" t="s">
        <v>56</v>
      </c>
      <c r="C37" s="40">
        <f t="shared" ref="C37:H37" si="10">SUM(C32+C22+C14+C5)</f>
        <v>2831000</v>
      </c>
      <c r="D37" s="40">
        <f t="shared" si="10"/>
        <v>497630.13</v>
      </c>
      <c r="E37" s="40">
        <f t="shared" si="10"/>
        <v>3328630.13</v>
      </c>
      <c r="F37" s="40">
        <f t="shared" si="10"/>
        <v>2390659.9</v>
      </c>
      <c r="G37" s="40">
        <f t="shared" si="10"/>
        <v>2390659.9</v>
      </c>
      <c r="H37" s="40">
        <f t="shared" si="10"/>
        <v>937970.23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131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31496062992125984" top="0.74803149606299213" bottom="0.74803149606299213" header="0.31496062992125984" footer="0.31496062992125984"/>
  <pageSetup paperSize="141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2023-01-19T04:08:00Z</cp:lastPrinted>
  <dcterms:created xsi:type="dcterms:W3CDTF">2014-02-10T03:37:14Z</dcterms:created>
  <dcterms:modified xsi:type="dcterms:W3CDTF">2023-01-19T14:27:52Z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